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mlv.sharepoint.com/sites/IAUIAnaltikasnodaa/Shared Documents/Azartspēļu_nozare/Azartspēļu un izložu nozares statistika dinamikā/MAJASLAPAI/2025_4/"/>
    </mc:Choice>
  </mc:AlternateContent>
  <xr:revisionPtr revIDLastSave="18" documentId="8_{7C80DA5A-9953-481A-B9B2-D1AFB81F6CA5}" xr6:coauthVersionLast="47" xr6:coauthVersionMax="47" xr10:uidLastSave="{7456CE16-9421-4CD1-8A56-C7CEE5594C05}"/>
  <bookViews>
    <workbookView xWindow="-110" yWindow="-110" windowWidth="19420" windowHeight="11500" xr2:uid="{00000000-000D-0000-FFFF-FFFF00000000}"/>
  </bookViews>
  <sheets>
    <sheet name="2025_4_cet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" l="1"/>
  <c r="AC5" i="1"/>
  <c r="AB5" i="1"/>
  <c r="AB4" i="1"/>
  <c r="AA5" i="1" l="1"/>
  <c r="AA4" i="1"/>
  <c r="Z5" i="1" l="1"/>
  <c r="Z4" i="1"/>
  <c r="Y5" i="1" l="1"/>
  <c r="Y4" i="1"/>
  <c r="R4" i="1" l="1"/>
  <c r="R5" i="1" l="1"/>
  <c r="Q5" i="1"/>
  <c r="Q4" i="1"/>
  <c r="P5" i="1" l="1"/>
  <c r="P4" i="1"/>
  <c r="O4" i="1" l="1"/>
  <c r="N5" i="1"/>
  <c r="O5" i="1" s="1"/>
  <c r="N4" i="1"/>
  <c r="M5" i="1"/>
  <c r="M4" i="1"/>
  <c r="K5" i="1" l="1"/>
  <c r="L5" i="1" s="1"/>
  <c r="J5" i="1"/>
  <c r="J4" i="1"/>
  <c r="K4" i="1" s="1"/>
  <c r="L4" i="1" s="1"/>
  <c r="G5" i="1" l="1"/>
  <c r="G4" i="1"/>
  <c r="F4" i="1" l="1"/>
  <c r="C5" i="1" l="1"/>
</calcChain>
</file>

<file path=xl/sharedStrings.xml><?xml version="1.0" encoding="utf-8"?>
<sst xmlns="http://schemas.openxmlformats.org/spreadsheetml/2006/main" count="30" uniqueCount="30">
  <si>
    <t>2019. 1.cet.</t>
  </si>
  <si>
    <t>2019. 2.cet.</t>
  </si>
  <si>
    <t>2019. 3.cet.</t>
  </si>
  <si>
    <t>2019. 4.cet.</t>
  </si>
  <si>
    <t xml:space="preserve">2020. 1.cet. </t>
  </si>
  <si>
    <t>2020. 2.cet.</t>
  </si>
  <si>
    <t>2020. 3.cet.</t>
  </si>
  <si>
    <t>2020. 4.cet.</t>
  </si>
  <si>
    <t>2021. 1.cet.</t>
  </si>
  <si>
    <t>2021. 2.cet.</t>
  </si>
  <si>
    <t>2021. 3.cet.</t>
  </si>
  <si>
    <t>2021. 4.cet.</t>
  </si>
  <si>
    <t>2022. 1.cet.</t>
  </si>
  <si>
    <t>2022. 2.cet.</t>
  </si>
  <si>
    <t>2022. 3.cet.</t>
  </si>
  <si>
    <t>2022. 4.cet.</t>
  </si>
  <si>
    <t xml:space="preserve">2023.
3. cet. </t>
  </si>
  <si>
    <t>Neto apgrozījums</t>
  </si>
  <si>
    <t>Pārskata perioda peļņa</t>
  </si>
  <si>
    <t>2023. 4.cet.</t>
  </si>
  <si>
    <t>2024. 1.cet.</t>
  </si>
  <si>
    <t xml:space="preserve">2023.
1.cet. </t>
  </si>
  <si>
    <t xml:space="preserve">2023.
2.cet. </t>
  </si>
  <si>
    <t>2024. 2.cet.</t>
  </si>
  <si>
    <t>2024. 3.cet.</t>
  </si>
  <si>
    <t>2024. 4.cet.</t>
  </si>
  <si>
    <t>2025. 1.cet.</t>
  </si>
  <si>
    <t>2025. 2.cet.</t>
  </si>
  <si>
    <t>2025. 3.cet.</t>
  </si>
  <si>
    <t>2025. 4.cet.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</si>
</sst>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0.00000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indexed="8"/>
      <name val="Times New Roman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166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164" fontId="0" fillId="0" borderId="0" xfId="0" applyNumberFormat="1"/>
  </cellXfs>
  <cellStyles count="3">
    <cellStyle name="Comma" xfId="1" builtinId="3"/>
    <cellStyle name="Normal" xfId="0" builtinId="0"/>
    <cellStyle name="Parasts 2" xfId="2" xr:uid="{978A539F-BE03-4756-A3CF-0247603D28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Neto apgrozījums</a:t>
            </a:r>
            <a:r>
              <a:rPr lang="lv-LV" sz="1200">
                <a:solidFill>
                  <a:schemeClr val="tx1"/>
                </a:solidFill>
              </a:rPr>
              <a:t> un peļņa no skaitļu izlozēm un momentloterijām </a:t>
            </a:r>
            <a:r>
              <a:rPr lang="lv-LV" sz="1200" baseline="0">
                <a:solidFill>
                  <a:schemeClr val="tx1"/>
                </a:solidFill>
              </a:rPr>
              <a:t> </a:t>
            </a:r>
            <a:r>
              <a:rPr lang="lv-LV" sz="1200">
                <a:solidFill>
                  <a:schemeClr val="tx1"/>
                </a:solidFill>
              </a:rPr>
              <a:t>ceturkšņu griezumā</a:t>
            </a:r>
            <a:r>
              <a:rPr lang="lv-LV" sz="1200" baseline="0">
                <a:solidFill>
                  <a:schemeClr val="tx1"/>
                </a:solidFill>
              </a:rPr>
              <a:t> (milj.euro)</a:t>
            </a:r>
            <a:r>
              <a:rPr lang="lv-LV" sz="1200">
                <a:solidFill>
                  <a:schemeClr val="tx1"/>
                </a:solidFill>
              </a:rPr>
              <a:t>                                                           </a:t>
            </a:r>
            <a:endParaRPr lang="en-US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8655168590591545"/>
          <c:y val="6.305526735347256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317875676646749E-2"/>
          <c:y val="0.15356563680160326"/>
          <c:w val="0.91950308702515393"/>
          <c:h val="0.68367036210025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'2025_4_cet.'!$A$4</c:f>
              <c:strCache>
                <c:ptCount val="1"/>
                <c:pt idx="0">
                  <c:v>Neto apgrozījums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'2025_4_cet.'!$B$3:$AC$3</c:f>
              <c:strCache>
                <c:ptCount val="28"/>
                <c:pt idx="0">
                  <c:v>2019. 1.cet.</c:v>
                </c:pt>
                <c:pt idx="1">
                  <c:v>2019. 2.cet.</c:v>
                </c:pt>
                <c:pt idx="2">
                  <c:v>2019. 3.cet.</c:v>
                </c:pt>
                <c:pt idx="3">
                  <c:v>2019. 4.cet.</c:v>
                </c:pt>
                <c:pt idx="4">
                  <c:v>2020. 1.cet. </c:v>
                </c:pt>
                <c:pt idx="5">
                  <c:v>2020. 2.cet.</c:v>
                </c:pt>
                <c:pt idx="6">
                  <c:v>2020. 3.cet.</c:v>
                </c:pt>
                <c:pt idx="7">
                  <c:v>2020. 4.cet.</c:v>
                </c:pt>
                <c:pt idx="8">
                  <c:v>2021. 1.cet.</c:v>
                </c:pt>
                <c:pt idx="9">
                  <c:v>2021. 2.cet.</c:v>
                </c:pt>
                <c:pt idx="10">
                  <c:v>2021. 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
1.cet. </c:v>
                </c:pt>
                <c:pt idx="17">
                  <c:v>2023.
2.cet. </c:v>
                </c:pt>
                <c:pt idx="18">
                  <c:v>2023.
3. cet. 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4.cet.</c:v>
                </c:pt>
                <c:pt idx="24">
                  <c:v>2025. 1.cet.</c:v>
                </c:pt>
                <c:pt idx="25">
                  <c:v>2025. 2.cet.</c:v>
                </c:pt>
                <c:pt idx="26">
                  <c:v>2025. 3.cet.</c:v>
                </c:pt>
                <c:pt idx="27">
                  <c:v>2025. 4.cet.</c:v>
                </c:pt>
              </c:strCache>
            </c:strRef>
          </c:cat>
          <c:val>
            <c:numRef>
              <c:f>'2025_4_cet.'!$B$4:$AC$4</c:f>
              <c:numCache>
                <c:formatCode>General</c:formatCode>
                <c:ptCount val="28"/>
                <c:pt idx="0">
                  <c:v>11.186</c:v>
                </c:pt>
                <c:pt idx="1">
                  <c:v>10.929</c:v>
                </c:pt>
                <c:pt idx="2">
                  <c:v>11.414</c:v>
                </c:pt>
                <c:pt idx="3">
                  <c:v>14.721</c:v>
                </c:pt>
                <c:pt idx="4">
                  <c:v>14.07</c:v>
                </c:pt>
                <c:pt idx="5">
                  <c:v>14.606999999999999</c:v>
                </c:pt>
                <c:pt idx="6">
                  <c:v>13.169</c:v>
                </c:pt>
                <c:pt idx="7">
                  <c:v>15.254</c:v>
                </c:pt>
                <c:pt idx="8" formatCode="0.000">
                  <c:v>15.219886000000001</c:v>
                </c:pt>
                <c:pt idx="9" formatCode="0.000">
                  <c:v>16.294916999999998</c:v>
                </c:pt>
                <c:pt idx="10" formatCode="0.000">
                  <c:v>15.117294000000003</c:v>
                </c:pt>
                <c:pt idx="11" formatCode="0.000">
                  <c:v>18.644959</c:v>
                </c:pt>
                <c:pt idx="12" formatCode="_-* #\ ##0.000_-;\-* #\ ##0.000_-;_-* &quot;-&quot;??_-;_-@_-">
                  <c:v>20.873677000000001</c:v>
                </c:pt>
                <c:pt idx="13" formatCode="_(* #,##0.00_);_(* \(#,##0.00\);_(* &quot;-&quot;??_);_(@_)">
                  <c:v>18.342649999999999</c:v>
                </c:pt>
                <c:pt idx="14" formatCode="0.00">
                  <c:v>17.250864</c:v>
                </c:pt>
                <c:pt idx="15" formatCode="0.00">
                  <c:v>22.532025999999998</c:v>
                </c:pt>
                <c:pt idx="16" formatCode="0.00">
                  <c:v>22.867000000000001</c:v>
                </c:pt>
                <c:pt idx="17">
                  <c:v>22.55</c:v>
                </c:pt>
                <c:pt idx="18">
                  <c:v>21.55</c:v>
                </c:pt>
                <c:pt idx="19" formatCode="0.00">
                  <c:v>25.12</c:v>
                </c:pt>
                <c:pt idx="20">
                  <c:v>25.95</c:v>
                </c:pt>
                <c:pt idx="21" formatCode="0.00">
                  <c:v>23.553464399999999</c:v>
                </c:pt>
                <c:pt idx="22">
                  <c:v>22.9</c:v>
                </c:pt>
                <c:pt idx="23" formatCode="0.00">
                  <c:v>28.537705579999997</c:v>
                </c:pt>
                <c:pt idx="24" formatCode="0.00">
                  <c:v>26.1946257</c:v>
                </c:pt>
                <c:pt idx="25" formatCode="0.00">
                  <c:v>27.00680771</c:v>
                </c:pt>
                <c:pt idx="26" formatCode="0.00">
                  <c:v>25.210793750000001</c:v>
                </c:pt>
                <c:pt idx="27" formatCode="0.00">
                  <c:v>28.955725000000001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3-44E5-AE6C-69310510C8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95822160"/>
        <c:axId val="195822544"/>
      </c:barChart>
      <c:lineChart>
        <c:grouping val="stacked"/>
        <c:varyColors val="0"/>
        <c:ser>
          <c:idx val="1"/>
          <c:order val="1"/>
          <c:tx>
            <c:strRef>
              <c:f>'2025_4_cet.'!$A$5</c:f>
              <c:strCache>
                <c:ptCount val="1"/>
                <c:pt idx="0">
                  <c:v>Pārskata perioda peļņa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'2025_4_cet.'!$B$3:$AB$3</c:f>
              <c:strCache>
                <c:ptCount val="27"/>
                <c:pt idx="0">
                  <c:v>2019. 1.cet.</c:v>
                </c:pt>
                <c:pt idx="1">
                  <c:v>2019. 2.cet.</c:v>
                </c:pt>
                <c:pt idx="2">
                  <c:v>2019. 3.cet.</c:v>
                </c:pt>
                <c:pt idx="3">
                  <c:v>2019. 4.cet.</c:v>
                </c:pt>
                <c:pt idx="4">
                  <c:v>2020. 1.cet. </c:v>
                </c:pt>
                <c:pt idx="5">
                  <c:v>2020. 2.cet.</c:v>
                </c:pt>
                <c:pt idx="6">
                  <c:v>2020. 3.cet.</c:v>
                </c:pt>
                <c:pt idx="7">
                  <c:v>2020. 4.cet.</c:v>
                </c:pt>
                <c:pt idx="8">
                  <c:v>2021. 1.cet.</c:v>
                </c:pt>
                <c:pt idx="9">
                  <c:v>2021. 2.cet.</c:v>
                </c:pt>
                <c:pt idx="10">
                  <c:v>2021. 3.cet.</c:v>
                </c:pt>
                <c:pt idx="11">
                  <c:v>2021. 4.cet.</c:v>
                </c:pt>
                <c:pt idx="12">
                  <c:v>2022. 1.cet.</c:v>
                </c:pt>
                <c:pt idx="13">
                  <c:v>2022. 2.cet.</c:v>
                </c:pt>
                <c:pt idx="14">
                  <c:v>2022. 3.cet.</c:v>
                </c:pt>
                <c:pt idx="15">
                  <c:v>2022. 4.cet.</c:v>
                </c:pt>
                <c:pt idx="16">
                  <c:v>2023.
1.cet. </c:v>
                </c:pt>
                <c:pt idx="17">
                  <c:v>2023.
2.cet. </c:v>
                </c:pt>
                <c:pt idx="18">
                  <c:v>2023.
3. cet. </c:v>
                </c:pt>
                <c:pt idx="19">
                  <c:v>2023. 4.cet.</c:v>
                </c:pt>
                <c:pt idx="20">
                  <c:v>2024. 1.cet.</c:v>
                </c:pt>
                <c:pt idx="21">
                  <c:v>2024. 2.cet.</c:v>
                </c:pt>
                <c:pt idx="22">
                  <c:v>2024. 3.cet.</c:v>
                </c:pt>
                <c:pt idx="23">
                  <c:v>2024. 4.cet.</c:v>
                </c:pt>
                <c:pt idx="24">
                  <c:v>2025. 1.cet.</c:v>
                </c:pt>
                <c:pt idx="25">
                  <c:v>2025. 2.cet.</c:v>
                </c:pt>
                <c:pt idx="26">
                  <c:v>2025. 3.cet.</c:v>
                </c:pt>
              </c:strCache>
            </c:strRef>
          </c:cat>
          <c:val>
            <c:numRef>
              <c:f>'2025_4_cet.'!$B$5:$AC$5</c:f>
              <c:numCache>
                <c:formatCode>General</c:formatCode>
                <c:ptCount val="28"/>
                <c:pt idx="0">
                  <c:v>1.782</c:v>
                </c:pt>
                <c:pt idx="1">
                  <c:v>1.651</c:v>
                </c:pt>
                <c:pt idx="2">
                  <c:v>1.7509999999999999</c:v>
                </c:pt>
                <c:pt idx="3">
                  <c:v>2.1459999999999999</c:v>
                </c:pt>
                <c:pt idx="4">
                  <c:v>2.6509999999999998</c:v>
                </c:pt>
                <c:pt idx="5">
                  <c:v>3.0630000000000002</c:v>
                </c:pt>
                <c:pt idx="6">
                  <c:v>2.4910000000000001</c:v>
                </c:pt>
                <c:pt idx="7">
                  <c:v>2.94</c:v>
                </c:pt>
                <c:pt idx="8" formatCode="0.000">
                  <c:v>3.2141670000000002</c:v>
                </c:pt>
                <c:pt idx="9" formatCode="0.000">
                  <c:v>3.0731069999999998</c:v>
                </c:pt>
                <c:pt idx="10" formatCode="0.000">
                  <c:v>2.8608109999999995</c:v>
                </c:pt>
                <c:pt idx="11" formatCode="0.000">
                  <c:v>3.4837449999999999</c:v>
                </c:pt>
                <c:pt idx="12" formatCode="_-* #\ ##0.000_-;\-* #\ ##0.000_-;_-* &quot;-&quot;??_-;_-@_-">
                  <c:v>4.3127899999999997</c:v>
                </c:pt>
                <c:pt idx="13" formatCode="_(* #,##0.00_);_(* \(#,##0.00\);_(* &quot;-&quot;??_);_(@_)">
                  <c:v>1.6321310000000002</c:v>
                </c:pt>
                <c:pt idx="14" formatCode="0.00">
                  <c:v>3.1745869999999998</c:v>
                </c:pt>
                <c:pt idx="15" formatCode="0.00">
                  <c:v>4.10839</c:v>
                </c:pt>
                <c:pt idx="16" formatCode="0.00">
                  <c:v>4.1684383799999996</c:v>
                </c:pt>
                <c:pt idx="17">
                  <c:v>1.54</c:v>
                </c:pt>
                <c:pt idx="18">
                  <c:v>3.71</c:v>
                </c:pt>
                <c:pt idx="19" formatCode="0.00">
                  <c:v>4.3499999999999996</c:v>
                </c:pt>
                <c:pt idx="20">
                  <c:v>4.3499999999999996</c:v>
                </c:pt>
                <c:pt idx="21" formatCode="0.00">
                  <c:v>1.4129119399999999</c:v>
                </c:pt>
                <c:pt idx="22">
                  <c:v>3.68</c:v>
                </c:pt>
                <c:pt idx="23" formatCode="0.00">
                  <c:v>4.5350772599999996</c:v>
                </c:pt>
                <c:pt idx="24" formatCode="0.00">
                  <c:v>3.6767273999999999</c:v>
                </c:pt>
                <c:pt idx="25" formatCode="0.00">
                  <c:v>1.0754453100000001</c:v>
                </c:pt>
                <c:pt idx="26" formatCode="0.00">
                  <c:v>3.2983822999999997</c:v>
                </c:pt>
                <c:pt idx="27" formatCode="0.00">
                  <c:v>3.6264310000000002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3-44E5-AE6C-69310510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22160"/>
        <c:axId val="195822544"/>
      </c:lineChart>
      <c:catAx>
        <c:axId val="19582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22544"/>
        <c:crosses val="autoZero"/>
        <c:auto val="1"/>
        <c:lblAlgn val="ctr"/>
        <c:lblOffset val="100"/>
        <c:noMultiLvlLbl val="0"/>
      </c:catAx>
      <c:valAx>
        <c:axId val="19582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2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50766568431552"/>
          <c:y val="0.92772474530731053"/>
          <c:w val="0.38402643419572552"/>
          <c:h val="5.7890628165475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7621</xdr:rowOff>
    </xdr:from>
    <xdr:to>
      <xdr:col>29</xdr:col>
      <xdr:colOff>25400</xdr:colOff>
      <xdr:row>26</xdr:row>
      <xdr:rowOff>91441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D10"/>
  <sheetViews>
    <sheetView tabSelected="1" showRuler="0" zoomScaleNormal="100" workbookViewId="0">
      <selection activeCell="AD4" sqref="AD4:AD5"/>
    </sheetView>
  </sheetViews>
  <sheetFormatPr defaultRowHeight="14.5" x14ac:dyDescent="0.35"/>
  <cols>
    <col min="1" max="1" width="22.453125" customWidth="1"/>
    <col min="2" max="2" width="6.453125" customWidth="1"/>
    <col min="3" max="3" width="5.90625" customWidth="1"/>
    <col min="4" max="4" width="6.453125" customWidth="1"/>
    <col min="5" max="5" width="6.08984375" customWidth="1"/>
    <col min="6" max="6" width="6.453125" customWidth="1"/>
    <col min="7" max="7" width="5.54296875" customWidth="1"/>
    <col min="8" max="8" width="5.453125" customWidth="1"/>
    <col min="9" max="9" width="6.08984375" customWidth="1"/>
    <col min="10" max="10" width="7.7265625" customWidth="1"/>
    <col min="11" max="11" width="7.08984375" customWidth="1"/>
    <col min="12" max="13" width="7.08984375" bestFit="1" customWidth="1"/>
    <col min="14" max="14" width="8.08984375" bestFit="1" customWidth="1"/>
    <col min="15" max="15" width="7" bestFit="1" customWidth="1"/>
    <col min="16" max="16" width="5.453125" customWidth="1"/>
    <col min="17" max="17" width="5.90625" customWidth="1"/>
    <col min="18" max="20" width="6.453125" customWidth="1"/>
    <col min="21" max="21" width="5.90625" customWidth="1"/>
    <col min="22" max="22" width="6.6328125" customWidth="1"/>
    <col min="23" max="23" width="6.81640625" customWidth="1"/>
    <col min="24" max="25" width="6.453125" customWidth="1"/>
    <col min="26" max="26" width="6.6328125" customWidth="1"/>
    <col min="27" max="29" width="8.7265625" customWidth="1"/>
  </cols>
  <sheetData>
    <row r="3" spans="1:30" ht="29" x14ac:dyDescent="0.3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21</v>
      </c>
      <c r="S3" s="2" t="s">
        <v>22</v>
      </c>
      <c r="T3" s="2" t="s">
        <v>16</v>
      </c>
      <c r="U3" s="2" t="s">
        <v>19</v>
      </c>
      <c r="V3" s="2" t="s">
        <v>20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</row>
    <row r="4" spans="1:30" x14ac:dyDescent="0.35">
      <c r="A4" s="8" t="s">
        <v>17</v>
      </c>
      <c r="B4" s="3">
        <v>11.186</v>
      </c>
      <c r="C4" s="3">
        <v>10.929</v>
      </c>
      <c r="D4" s="3">
        <v>11.414</v>
      </c>
      <c r="E4" s="3">
        <v>14.721</v>
      </c>
      <c r="F4" s="3">
        <f>14.07</f>
        <v>14.07</v>
      </c>
      <c r="G4" s="3">
        <f>14.607</f>
        <v>14.606999999999999</v>
      </c>
      <c r="H4" s="3">
        <v>13.169</v>
      </c>
      <c r="I4" s="3">
        <v>15.254</v>
      </c>
      <c r="J4" s="4">
        <f>15219886/1000000</f>
        <v>15.219886000000001</v>
      </c>
      <c r="K4" s="4">
        <f>(31514803/1000000)-J4</f>
        <v>16.294916999999998</v>
      </c>
      <c r="L4" s="4">
        <f>(46632097/1000000)-K4-J4</f>
        <v>15.117294000000003</v>
      </c>
      <c r="M4" s="4">
        <f>18644959/1000000</f>
        <v>18.644959</v>
      </c>
      <c r="N4" s="5">
        <f>20873677/1000000</f>
        <v>20.873677000000001</v>
      </c>
      <c r="O4" s="6">
        <f>(39216327/1000000)-N4</f>
        <v>18.342649999999999</v>
      </c>
      <c r="P4" s="7">
        <f>17250864/1000000</f>
        <v>17.250864</v>
      </c>
      <c r="Q4" s="7">
        <f>22532026/1000000</f>
        <v>22.532025999999998</v>
      </c>
      <c r="R4" s="7">
        <f>22.867</f>
        <v>22.867000000000001</v>
      </c>
      <c r="S4" s="3">
        <v>22.55</v>
      </c>
      <c r="T4" s="3">
        <v>21.55</v>
      </c>
      <c r="U4" s="10">
        <v>25.12</v>
      </c>
      <c r="V4" s="8">
        <v>25.95</v>
      </c>
      <c r="W4" s="10">
        <v>23.553464399999999</v>
      </c>
      <c r="X4" s="8">
        <v>22.9</v>
      </c>
      <c r="Y4" s="10">
        <f>28537705.58/1000000</f>
        <v>28.537705579999997</v>
      </c>
      <c r="Z4" s="10">
        <f>26194625.7/1000000</f>
        <v>26.1946257</v>
      </c>
      <c r="AA4" s="10">
        <f>27006807.71/1000000</f>
        <v>27.00680771</v>
      </c>
      <c r="AB4" s="10">
        <f>25210793.75/1000000</f>
        <v>25.210793750000001</v>
      </c>
      <c r="AC4" s="10">
        <f>28955725/1000000</f>
        <v>28.955725000000001</v>
      </c>
      <c r="AD4" s="11"/>
    </row>
    <row r="5" spans="1:30" x14ac:dyDescent="0.35">
      <c r="A5" s="8" t="s">
        <v>18</v>
      </c>
      <c r="B5" s="3">
        <v>1.782</v>
      </c>
      <c r="C5" s="3">
        <f>1.651</f>
        <v>1.651</v>
      </c>
      <c r="D5" s="3">
        <v>1.7509999999999999</v>
      </c>
      <c r="E5" s="3">
        <v>2.1459999999999999</v>
      </c>
      <c r="F5" s="3">
        <v>2.6509999999999998</v>
      </c>
      <c r="G5" s="3">
        <f>3.063</f>
        <v>3.0630000000000002</v>
      </c>
      <c r="H5" s="3">
        <v>2.4910000000000001</v>
      </c>
      <c r="I5" s="3">
        <v>2.94</v>
      </c>
      <c r="J5" s="4">
        <f>3214167/1000000</f>
        <v>3.2141670000000002</v>
      </c>
      <c r="K5" s="4">
        <f>(6287274/1000000)-J5</f>
        <v>3.0731069999999998</v>
      </c>
      <c r="L5" s="4">
        <f>(9148085/1000000)-K5-J5</f>
        <v>2.8608109999999995</v>
      </c>
      <c r="M5" s="4">
        <f>3483745/1000000</f>
        <v>3.4837449999999999</v>
      </c>
      <c r="N5" s="5">
        <f>4312790/1000000</f>
        <v>4.3127899999999997</v>
      </c>
      <c r="O5" s="6">
        <f>(5944921/1000000)-N5</f>
        <v>1.6321310000000002</v>
      </c>
      <c r="P5" s="7">
        <f>3174587/1000000</f>
        <v>3.1745869999999998</v>
      </c>
      <c r="Q5" s="7">
        <f>4108390/1000000</f>
        <v>4.10839</v>
      </c>
      <c r="R5" s="7">
        <f>4168438.38/1000000</f>
        <v>4.1684383799999996</v>
      </c>
      <c r="S5" s="3">
        <v>1.54</v>
      </c>
      <c r="T5" s="3">
        <v>3.71</v>
      </c>
      <c r="U5" s="10">
        <v>4.3499999999999996</v>
      </c>
      <c r="V5" s="8">
        <v>4.3499999999999996</v>
      </c>
      <c r="W5" s="10">
        <v>1.4129119399999999</v>
      </c>
      <c r="X5" s="8">
        <v>3.68</v>
      </c>
      <c r="Y5" s="10">
        <f>4535077.26/1000000</f>
        <v>4.5350772599999996</v>
      </c>
      <c r="Z5" s="10">
        <f>3676727.4/1000000</f>
        <v>3.6767273999999999</v>
      </c>
      <c r="AA5" s="10">
        <f>1075445.31/1000000</f>
        <v>1.0754453100000001</v>
      </c>
      <c r="AB5" s="10">
        <f>3298382.3/1000000</f>
        <v>3.2983822999999997</v>
      </c>
      <c r="AC5" s="10">
        <f>3626431/1000000</f>
        <v>3.6264310000000002</v>
      </c>
      <c r="AD5" s="11"/>
    </row>
    <row r="7" spans="1:30" x14ac:dyDescent="0.35">
      <c r="O7" s="1"/>
    </row>
    <row r="8" spans="1:30" x14ac:dyDescent="0.35">
      <c r="O8" s="1"/>
    </row>
    <row r="10" spans="1:30" x14ac:dyDescent="0.35">
      <c r="O10" s="9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TaxCatchAll xmlns="41070eb3-ce40-4cfb-8ed3-a08fd531068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AAF64EC36ADE41A0ADC64E6F139F10" ma:contentTypeVersion="17" ma:contentTypeDescription="Izveidot jaunu dokumentu." ma:contentTypeScope="" ma:versionID="9337628ad92174a5c0a7a0e052eeb06a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8449f9dab336bf1953def6f04171b18a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3E05C-0290-4D43-AE0A-7BF647C03D2E}">
  <ds:schemaRefs>
    <ds:schemaRef ds:uri="http://schemas.microsoft.com/office/2006/metadata/properties"/>
    <ds:schemaRef ds:uri="http://schemas.microsoft.com/office/infopath/2007/PartnerControls"/>
    <ds:schemaRef ds:uri="92cc62ab-efdb-4b69-a713-55da12a284a5"/>
    <ds:schemaRef ds:uri="41070eb3-ce40-4cfb-8ed3-a08fd531068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E3CD648-7696-4B1D-A137-38379CC82E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83E010-5808-4956-8410-05F1FBF8B4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cc62ab-efdb-4b69-a713-55da12a284a5"/>
    <ds:schemaRef ds:uri="41070eb3-ce40-4cfb-8ed3-a08fd5310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2025_4_cet.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Sanda Liepiņa</dc:creator>
  <cp:keywords/>
  <dc:description/>
  <cp:lastModifiedBy>Sanda Liepiņa</cp:lastModifiedBy>
  <cp:revision/>
  <dcterms:created xsi:type="dcterms:W3CDTF">2018-06-01T07:33:52Z</dcterms:created>
  <dcterms:modified xsi:type="dcterms:W3CDTF">2026-03-06T06:43:18Z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0x01010031AAF64EC36ADE41A0ADC64E6F139F10</vt:lpwstr>
  </property>
  <property fmtid="{D5CDD505-2E9C-101B-9397-08002B2CF9AE}" pid="3" name="MediaServiceImageTags">
    <vt:lpwstr/>
  </property>
</Properties>
</file>